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825" yWindow="525" windowWidth="8205" windowHeight="7230"/>
  </bookViews>
  <sheets>
    <sheet name="dagvandeweek" sheetId="2" r:id="rId1"/>
  </sheets>
  <calcPr calcId="145621"/>
</workbook>
</file>

<file path=xl/calcChain.xml><?xml version="1.0" encoding="utf-8"?>
<calcChain xmlns="http://schemas.openxmlformats.org/spreadsheetml/2006/main">
  <c r="C1" i="2" l="1"/>
  <c r="E4" i="2"/>
  <c r="E3" i="2"/>
  <c r="E2" i="2"/>
  <c r="D3" i="2"/>
  <c r="A22" i="2"/>
  <c r="A23" i="2" s="1"/>
  <c r="C6" i="2" s="1"/>
  <c r="A20" i="2"/>
  <c r="A21" i="2" s="1"/>
  <c r="C5" i="2" s="1"/>
  <c r="A17" i="2"/>
  <c r="A16" i="2"/>
  <c r="A15" i="2"/>
  <c r="B14" i="2"/>
  <c r="C14" i="2" s="1"/>
  <c r="E22" i="2" s="1"/>
  <c r="A14" i="2"/>
  <c r="B13" i="2"/>
  <c r="C13" i="2" s="1"/>
  <c r="A13" i="2"/>
  <c r="A12" i="2"/>
  <c r="A11" i="2"/>
  <c r="A10" i="2"/>
  <c r="A9" i="2"/>
  <c r="A8" i="2"/>
  <c r="A7" i="2"/>
  <c r="A6" i="2"/>
  <c r="E5" i="2" l="1"/>
  <c r="D1" i="2" s="1"/>
  <c r="A18" i="2"/>
  <c r="C2" i="2" s="1"/>
  <c r="D23" i="2"/>
  <c r="D27" i="2"/>
  <c r="D28" i="2"/>
  <c r="D25" i="2"/>
  <c r="D26" i="2"/>
  <c r="D22" i="2"/>
  <c r="D24" i="2"/>
  <c r="B6" i="2"/>
  <c r="B7" i="2"/>
  <c r="B10" i="2"/>
  <c r="B9" i="2"/>
  <c r="B8" i="2"/>
  <c r="D29" i="2" l="1"/>
  <c r="B11" i="2"/>
  <c r="C4" i="2" s="1"/>
  <c r="C3" i="2" l="1"/>
  <c r="C7" i="2" s="1"/>
  <c r="C8" i="2" s="1"/>
  <c r="D2" i="2" s="1"/>
  <c r="D4" i="2" l="1"/>
</calcChain>
</file>

<file path=xl/comments1.xml><?xml version="1.0" encoding="utf-8"?>
<comments xmlns="http://schemas.openxmlformats.org/spreadsheetml/2006/main">
  <authors>
    <author>Pieter</author>
  </authors>
  <commentList>
    <comment ref="B1" authorId="0">
      <text>
        <r>
          <rPr>
            <sz val="8"/>
            <color indexed="81"/>
            <rFont val="Tahoma"/>
            <family val="2"/>
          </rPr>
          <t>Voer een dag in (1-31)</t>
        </r>
      </text>
    </comment>
    <comment ref="B2" authorId="0">
      <text>
        <r>
          <rPr>
            <sz val="8"/>
            <color indexed="81"/>
            <rFont val="Tahoma"/>
            <family val="2"/>
          </rPr>
          <t>voer een maandnummer in 1 (1-12)</t>
        </r>
      </text>
    </comment>
    <comment ref="B3" authorId="0">
      <text>
        <r>
          <rPr>
            <sz val="8"/>
            <color indexed="81"/>
            <rFont val="Tahoma"/>
            <family val="2"/>
          </rPr>
          <t>voer een jaartal in</t>
        </r>
      </text>
    </comment>
  </commentList>
</comments>
</file>

<file path=xl/sharedStrings.xml><?xml version="1.0" encoding="utf-8"?>
<sst xmlns="http://schemas.openxmlformats.org/spreadsheetml/2006/main" count="5" uniqueCount="4">
  <si>
    <t>Dag</t>
  </si>
  <si>
    <t>Maand</t>
  </si>
  <si>
    <t>schrikkel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</si>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</sst>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Protection="1">
      <protection locked="0"/>
    </xf>
    <xf numFmtId="0" fontId="5" fillId="0" borderId="0" xfId="0" applyFont="1"/>
    <xf numFmtId="0" fontId="4" fillId="2" borderId="0" xfId="0" applyFont="1" applyFill="1" applyProtection="1"/>
    <xf numFmtId="0" fontId="3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6" fillId="3" borderId="0" xfId="0" applyFont="1" applyFill="1" applyAlignment="1" applyProtection="1">
      <alignment horizontal="center"/>
    </xf>
    <xf numFmtId="15" fontId="1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7" fillId="4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Protection="1"/>
    <xf numFmtId="0" fontId="5" fillId="0" borderId="0" xfId="0" applyFont="1" applyFill="1" applyProtection="1"/>
    <xf numFmtId="0" fontId="5" fillId="0" borderId="0" xfId="0" applyFont="1" applyProtection="1"/>
    <xf numFmtId="0" fontId="8" fillId="0" borderId="0" xfId="0" applyFont="1" applyProtection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1" sqref="B1"/>
    </sheetView>
  </sheetViews>
  <sheetFormatPr defaultRowHeight="12.75" x14ac:dyDescent="0.2"/>
  <cols>
    <col min="1" max="1" width="24" customWidth="1"/>
    <col min="2" max="2" width="12.7109375" bestFit="1" customWidth="1"/>
    <col min="4" max="4" width="23.5703125" customWidth="1"/>
    <col min="5" max="5" width="11.7109375" customWidth="1"/>
  </cols>
  <sheetData>
    <row r="1" spans="1:9" ht="18.75" x14ac:dyDescent="0.3">
      <c r="A1" s="3" t="s">
        <v>0</v>
      </c>
      <c r="B1" s="1">
        <v>20</v>
      </c>
      <c r="C1" s="4">
        <f>MOD(B1,7)</f>
        <v>6</v>
      </c>
      <c r="D1" s="5" t="str">
        <f>IF((E5=10),"Gregoriaans","")</f>
        <v>Gregoriaans</v>
      </c>
      <c r="E1" s="6"/>
      <c r="F1" s="6"/>
      <c r="G1" s="6"/>
      <c r="H1" s="7"/>
      <c r="I1" s="7"/>
    </row>
    <row r="2" spans="1:9" ht="26.25" x14ac:dyDescent="0.4">
      <c r="A2" s="3" t="s">
        <v>1</v>
      </c>
      <c r="B2" s="1">
        <v>11</v>
      </c>
      <c r="C2" s="4">
        <f>A18</f>
        <v>3</v>
      </c>
      <c r="D2" s="8" t="str">
        <f>IF(D1="Gregoriaans",TEXT(WEEKDAY(C8)+1,"DDDD"),"")</f>
        <v>vrijdag</v>
      </c>
      <c r="E2" s="10">
        <f>IF(B3&gt;1582,10,0)</f>
        <v>10</v>
      </c>
      <c r="F2" s="6"/>
      <c r="G2" s="6"/>
      <c r="H2" s="7"/>
      <c r="I2" s="7"/>
    </row>
    <row r="3" spans="1:9" ht="18.75" x14ac:dyDescent="0.3">
      <c r="A3" s="3" t="s">
        <v>3</v>
      </c>
      <c r="B3" s="1">
        <v>1598</v>
      </c>
      <c r="C3" s="4">
        <f>D29</f>
        <v>3</v>
      </c>
      <c r="D3" s="9" t="str">
        <f>IF((B3&lt;1777)*AND(B3&gt;532),"Juliaans","")</f>
        <v>Juliaans</v>
      </c>
      <c r="E3" s="10">
        <f>IF(B3=1582*AND(B2&gt;10),10,0)</f>
        <v>0</v>
      </c>
      <c r="F3" s="6"/>
      <c r="G3" s="6"/>
      <c r="H3" s="7"/>
      <c r="I3" s="7"/>
    </row>
    <row r="4" spans="1:9" ht="20.25" x14ac:dyDescent="0.3">
      <c r="A4" s="10" t="s">
        <v>2</v>
      </c>
      <c r="B4" s="10">
        <v>1582</v>
      </c>
      <c r="C4" s="4">
        <f>B11</f>
        <v>0</v>
      </c>
      <c r="D4" s="11" t="str">
        <f>IF(B3&lt;1777*AND(B3&gt;532),TEXT(WEEKDAY(C8)+12,"DDDD"),"")</f>
        <v>dinsdag</v>
      </c>
      <c r="E4" s="16">
        <f>IF(B3=1582*AND(B1&gt;4)*AND(B2=10),10,0)</f>
        <v>0</v>
      </c>
      <c r="F4" s="6"/>
      <c r="G4" s="6"/>
      <c r="H4" s="7"/>
      <c r="I4" s="7"/>
    </row>
    <row r="5" spans="1:9" x14ac:dyDescent="0.2">
      <c r="A5" s="10" t="s">
        <v>2</v>
      </c>
      <c r="B5" s="10"/>
      <c r="C5" s="4">
        <f>A21</f>
        <v>0</v>
      </c>
      <c r="D5" s="12"/>
      <c r="E5" s="10">
        <f>SUM(E2:E4)</f>
        <v>10</v>
      </c>
      <c r="F5" s="6"/>
      <c r="G5" s="6"/>
      <c r="H5" s="7"/>
      <c r="I5" s="7"/>
    </row>
    <row r="6" spans="1:9" x14ac:dyDescent="0.2">
      <c r="A6" s="4">
        <f>IF(B2=1,0,0)</f>
        <v>0</v>
      </c>
      <c r="B6" s="4">
        <f>IF(C13=16,6,0)</f>
        <v>0</v>
      </c>
      <c r="C6" s="4">
        <f>A23</f>
        <v>0</v>
      </c>
      <c r="D6" s="12"/>
      <c r="E6" s="6"/>
      <c r="F6" s="6"/>
      <c r="G6" s="6"/>
      <c r="H6" s="7"/>
      <c r="I6" s="7"/>
    </row>
    <row r="7" spans="1:9" x14ac:dyDescent="0.2">
      <c r="A7" s="4">
        <f>IF(B2=2,3,0)</f>
        <v>0</v>
      </c>
      <c r="B7" s="4">
        <f>IF(C13=17,4,0)</f>
        <v>0</v>
      </c>
      <c r="C7" s="4">
        <f>SUM(C1:C6)</f>
        <v>12</v>
      </c>
      <c r="D7" s="12"/>
      <c r="E7" s="6"/>
      <c r="F7" s="6"/>
      <c r="G7" s="6"/>
      <c r="H7" s="7"/>
      <c r="I7" s="7"/>
    </row>
    <row r="8" spans="1:9" x14ac:dyDescent="0.2">
      <c r="A8" s="4">
        <f>IF(B2=3,3,0)</f>
        <v>0</v>
      </c>
      <c r="B8" s="4">
        <f>IF(C13=18,2,0)</f>
        <v>0</v>
      </c>
      <c r="C8" s="4">
        <f>MOD(C7,7)</f>
        <v>5</v>
      </c>
      <c r="D8" s="12"/>
      <c r="E8" s="6"/>
      <c r="F8" s="6"/>
      <c r="G8" s="6"/>
      <c r="H8" s="7"/>
      <c r="I8" s="7"/>
    </row>
    <row r="9" spans="1:9" x14ac:dyDescent="0.2">
      <c r="A9" s="4">
        <f>IF(B2=4,6,0)</f>
        <v>0</v>
      </c>
      <c r="B9" s="4">
        <f>IF(C13=19,0,0)</f>
        <v>0</v>
      </c>
      <c r="C9" s="4"/>
      <c r="D9" s="13"/>
      <c r="E9" s="7"/>
      <c r="F9" s="7"/>
      <c r="G9" s="7"/>
      <c r="H9" s="7"/>
      <c r="I9" s="7"/>
    </row>
    <row r="10" spans="1:9" ht="15" x14ac:dyDescent="0.25">
      <c r="A10" s="4">
        <f>IF(B2=5,1,0)</f>
        <v>0</v>
      </c>
      <c r="B10" s="4">
        <f>IF(C13=20,6,0)</f>
        <v>0</v>
      </c>
      <c r="C10" s="4"/>
      <c r="D10" s="12"/>
      <c r="E10" s="14"/>
      <c r="F10" s="15"/>
      <c r="G10" s="15"/>
      <c r="H10" s="7"/>
      <c r="I10" s="7"/>
    </row>
    <row r="11" spans="1:9" ht="15" x14ac:dyDescent="0.25">
      <c r="A11" s="4">
        <f>IF(B2=6,4,0)</f>
        <v>0</v>
      </c>
      <c r="B11" s="4">
        <f>SUM(B6:B10)</f>
        <v>0</v>
      </c>
      <c r="C11" s="4"/>
      <c r="D11" s="13"/>
      <c r="E11" s="15"/>
      <c r="F11" s="15"/>
      <c r="G11" s="15"/>
      <c r="H11" s="7"/>
      <c r="I11" s="7"/>
    </row>
    <row r="12" spans="1:9" ht="15" x14ac:dyDescent="0.25">
      <c r="A12" s="4">
        <f>IF(B2=7,6,0)</f>
        <v>0</v>
      </c>
      <c r="B12" s="4"/>
      <c r="C12" s="4"/>
      <c r="D12" s="13"/>
      <c r="E12" s="15"/>
      <c r="F12" s="15"/>
      <c r="G12" s="15"/>
      <c r="H12" s="7"/>
      <c r="I12" s="7"/>
    </row>
    <row r="13" spans="1:9" ht="15" x14ac:dyDescent="0.25">
      <c r="A13" s="4">
        <f>IF(B2=8,2,0)</f>
        <v>0</v>
      </c>
      <c r="B13" s="10" t="str">
        <f>LEFT(B3,2)</f>
        <v>15</v>
      </c>
      <c r="C13" s="10">
        <f>VALUE(B13)</f>
        <v>15</v>
      </c>
      <c r="D13" s="13"/>
      <c r="E13" s="15"/>
      <c r="F13" s="15"/>
      <c r="G13" s="15"/>
      <c r="H13" s="7"/>
      <c r="I13" s="7"/>
    </row>
    <row r="14" spans="1:9" ht="15" x14ac:dyDescent="0.25">
      <c r="A14" s="4">
        <f>IF(B2=9,5,0)</f>
        <v>0</v>
      </c>
      <c r="B14" s="4" t="str">
        <f>RIGHT(B3,2)</f>
        <v>98</v>
      </c>
      <c r="C14" s="4">
        <f>VALUE(B14)</f>
        <v>98</v>
      </c>
      <c r="D14" s="13"/>
      <c r="E14" s="15"/>
      <c r="F14" s="15"/>
      <c r="G14" s="15"/>
      <c r="H14" s="7"/>
      <c r="I14" s="7"/>
    </row>
    <row r="15" spans="1:9" ht="15" x14ac:dyDescent="0.25">
      <c r="A15" s="4">
        <f>IF(B2=10,0,0)</f>
        <v>0</v>
      </c>
      <c r="B15" s="4"/>
      <c r="C15" s="4"/>
      <c r="D15" s="13"/>
      <c r="E15" s="15"/>
      <c r="F15" s="15"/>
      <c r="G15" s="15"/>
      <c r="H15" s="7"/>
      <c r="I15" s="7"/>
    </row>
    <row r="16" spans="1:9" ht="15" x14ac:dyDescent="0.25">
      <c r="A16" s="4">
        <f>IF(B2=11,3,0)</f>
        <v>3</v>
      </c>
      <c r="B16" s="4"/>
      <c r="C16" s="4"/>
      <c r="D16" s="13"/>
      <c r="E16" s="15"/>
      <c r="F16" s="15"/>
      <c r="G16" s="15"/>
      <c r="H16" s="7"/>
      <c r="I16" s="7"/>
    </row>
    <row r="17" spans="1:9" ht="15" x14ac:dyDescent="0.25">
      <c r="A17" s="4">
        <f>IF(B2=12,5,0)</f>
        <v>0</v>
      </c>
      <c r="B17" s="4"/>
      <c r="C17" s="4"/>
      <c r="D17" s="13"/>
      <c r="E17" s="15"/>
      <c r="F17" s="15"/>
      <c r="G17" s="15"/>
      <c r="H17" s="7"/>
      <c r="I17" s="7"/>
    </row>
    <row r="18" spans="1:9" ht="15" x14ac:dyDescent="0.25">
      <c r="A18" s="4">
        <f>SUM(A6:A17)</f>
        <v>3</v>
      </c>
      <c r="B18" s="4"/>
      <c r="C18" s="4"/>
      <c r="D18" s="13"/>
      <c r="E18" s="15"/>
      <c r="F18" s="15"/>
      <c r="G18" s="15"/>
      <c r="H18" s="7"/>
      <c r="I18" s="7"/>
    </row>
    <row r="19" spans="1:9" ht="15" x14ac:dyDescent="0.25">
      <c r="A19" s="15"/>
      <c r="B19" s="15"/>
      <c r="C19" s="15"/>
      <c r="D19" s="15"/>
      <c r="E19" s="15"/>
      <c r="F19" s="15"/>
      <c r="G19" s="15"/>
      <c r="H19" s="7"/>
      <c r="I19" s="7"/>
    </row>
    <row r="20" spans="1:9" ht="15" x14ac:dyDescent="0.25">
      <c r="A20" s="15">
        <f>MOD(B3,4)</f>
        <v>2</v>
      </c>
      <c r="B20" s="15"/>
      <c r="C20" s="15"/>
      <c r="D20" s="15"/>
      <c r="E20" s="15"/>
      <c r="F20" s="15"/>
      <c r="G20" s="15"/>
      <c r="H20" s="7"/>
      <c r="I20" s="7"/>
    </row>
    <row r="21" spans="1:9" ht="15" x14ac:dyDescent="0.25">
      <c r="A21" s="15">
        <f>IF(AND(A20=0,B2&lt;3),-1,0)</f>
        <v>0</v>
      </c>
      <c r="B21" s="15"/>
      <c r="C21" s="15"/>
      <c r="D21" s="15"/>
      <c r="E21" s="15"/>
      <c r="F21" s="15"/>
      <c r="G21" s="15"/>
      <c r="H21" s="7"/>
      <c r="I21" s="7"/>
    </row>
    <row r="22" spans="1:9" ht="15" x14ac:dyDescent="0.25">
      <c r="A22" s="15">
        <f>IF(OR(B3=1900,B3=1800,B3=1700),5,0)</f>
        <v>0</v>
      </c>
      <c r="B22" s="15"/>
      <c r="C22" s="15"/>
      <c r="D22" s="15" t="str">
        <f>IF(OR(E22=0,E22=6,E22=34,E22=62,E22=90,E22=17,E22=45,E22=73,E22=23,E22=51,E22=79,E22=28,E22=56,E22=84),0,"")</f>
        <v/>
      </c>
      <c r="E22" s="15">
        <f>C14</f>
        <v>98</v>
      </c>
      <c r="F22" s="15"/>
      <c r="G22" s="15"/>
      <c r="H22" s="7"/>
      <c r="I22" s="7"/>
    </row>
    <row r="23" spans="1:9" ht="15" x14ac:dyDescent="0.25">
      <c r="A23" s="15">
        <f>IF(AND(A22=5,B2&lt;3),1,0)</f>
        <v>0</v>
      </c>
      <c r="B23" s="15"/>
      <c r="C23" s="15"/>
      <c r="D23" s="15" t="str">
        <f>IF(OR(E22=1,E22=29,E22=57,E22=85,E22=7,E22=35,E22=63,E22=91,E22=12,E22=40,E22=68,E22=96,E22=18,E22=46,E22=74),1,"")</f>
        <v/>
      </c>
      <c r="E23" s="15"/>
      <c r="F23" s="15"/>
      <c r="G23" s="15"/>
      <c r="H23" s="7"/>
      <c r="I23" s="7"/>
    </row>
    <row r="24" spans="1:9" ht="15" x14ac:dyDescent="0.25">
      <c r="A24" s="15"/>
      <c r="B24" s="15"/>
      <c r="C24" s="15"/>
      <c r="D24" s="15" t="str">
        <f>IF(OR(E22=2,E22=30,E22=58,E22=86,E22=13,E22=41,E22=69,E22=97,E22=19,E22=47,E22=75,E22=24,E22=52,E22=80),2,"")</f>
        <v/>
      </c>
      <c r="E24" s="15"/>
      <c r="F24" s="15"/>
      <c r="G24" s="15"/>
      <c r="H24" s="7"/>
      <c r="I24" s="7"/>
    </row>
    <row r="25" spans="1:9" ht="15" x14ac:dyDescent="0.25">
      <c r="A25" s="2"/>
      <c r="B25" s="2"/>
      <c r="C25" s="2"/>
      <c r="D25" s="2">
        <f>IF(OR(E22=3,E22=31,E22=59,E22=87,E22=8,E22=36,E22=64,E22=92,E22=14,E22=42,E22=70,E22=98,E22=25,E22=53,E22=81),3,"")</f>
        <v>3</v>
      </c>
      <c r="E25" s="2"/>
      <c r="F25" s="2"/>
      <c r="G25" s="2"/>
    </row>
    <row r="26" spans="1:9" ht="15" x14ac:dyDescent="0.25">
      <c r="A26" s="2"/>
      <c r="B26" s="2"/>
      <c r="C26" s="2"/>
      <c r="D26" s="2" t="str">
        <f>IF(OR(E22=9,E22=37,E22=65,E22=93,E22=15,E22=43,E22=71,E22=99,E22=20,E22=48,E22=76,E22=26,E22=54,E22=82),4,"")</f>
        <v/>
      </c>
      <c r="E26" s="2"/>
      <c r="F26" s="2"/>
      <c r="G26" s="2"/>
    </row>
    <row r="27" spans="1:9" ht="15" x14ac:dyDescent="0.25">
      <c r="A27" s="2"/>
      <c r="B27" s="2"/>
      <c r="C27" s="2"/>
      <c r="D27" s="2" t="str">
        <f>IF(OR(E22=4,E22=32,E22=60,E22=88,E22=10,E22=38,E22=66,E22=94,E22=21,E22=49,E22=77,E22=27,E22=55,E22=83),5,"")</f>
        <v/>
      </c>
      <c r="E27" s="2"/>
      <c r="F27" s="2"/>
      <c r="G27" s="2"/>
    </row>
    <row r="28" spans="1:9" ht="15" x14ac:dyDescent="0.25">
      <c r="A28" s="2"/>
      <c r="B28" s="2"/>
      <c r="C28" s="2"/>
      <c r="D28" s="2" t="str">
        <f>IF(OR(E22=5,E22=33,E22=61,E22=89,E22=11,E22=39,E22=67,E22=95,E22=16,E22=44,E22=72,E22=22,E22=50,E22=78),6,"")</f>
        <v/>
      </c>
      <c r="E28" s="2"/>
      <c r="F28" s="2"/>
      <c r="G28" s="2"/>
    </row>
    <row r="29" spans="1:9" ht="15" x14ac:dyDescent="0.25">
      <c r="A29" s="2"/>
      <c r="B29" s="2"/>
      <c r="C29" s="2"/>
      <c r="D29" s="2">
        <f>SUM(D22:D28)</f>
        <v>3</v>
      </c>
      <c r="E29" s="2"/>
      <c r="F29" s="2"/>
      <c r="G29" s="2"/>
    </row>
  </sheetData>
  <sheetProtection password="E6E8" sheet="1" objects="1" scenarios="1" selectLockedCell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dagvandeweek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Hylke ten Cate</dc:creator>
  <cp:lastModifiedBy>Pieter Simons</cp:lastModifiedBy>
  <cp:lastPrinted>2011-07-05T09:57:57Z</cp:lastPrinted>
  <dcterms:created xsi:type="dcterms:W3CDTF">2006-05-30T11:43:59Z</dcterms:created>
  <dcterms:modified xsi:type="dcterms:W3CDTF">2013-07-27T08:43:45Z</dcterms:modified>
</cp:coreProperties>
</file>